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6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<sst xmlns="http://schemas.openxmlformats.org/spreadsheetml/2006/main" count="51" uniqueCount="44">
  <si>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</si>
  <si>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</si>
  <si>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</si>
  <si>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</si>
  <si>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</si>
  <si>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</si>
  <si>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</si>
  <si>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</si>
  <si>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</si>
  <si>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</si>
  <si>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</si>
  <si>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</si>
  <si>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</si>
  <si>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</si>
  <si>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</si>
  <si>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</si>
  <si>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</si>
  <si>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</si>
  <si>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</si>
  <si>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</si>
  <si>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</si>
  <si>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</si>
  <si>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</si>
  <si>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</si>
  <si>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</si>
  <si>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</si>
  <si>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</si>
  <si>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</si>
  <si>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</si>
  <si>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</si>
  <si>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</si>
  <si>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</si>
  <si>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</si>
  <si>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</si>
  <si>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</si>
  <si>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</si>
  <si>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</si>
  <si>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</si>
  <si>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</si>
  <si>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</si>
  <si>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Only one payment left on loan so it was repaid in September 2022</t>
  </si>
  <si>
    <t>Loan repaid</t>
  </si>
  <si>
    <t>See Spreadsheet attached</t>
  </si>
  <si>
    <t xml:space="preserve">See spreadsheet attached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</si>
</sst>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609A71.xlsx" /><Relationship Id="rId2" Type="http://schemas.openxmlformats.org/officeDocument/2006/relationships/package" Target="../embeddings/MBD006198B5.xls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5">
      <selection activeCell="N17" sqref="N1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30191</v>
      </c>
      <c r="F11" s="8">
        <v>33974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19410</v>
      </c>
      <c r="F13" s="8">
        <v>19410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14339</v>
      </c>
      <c r="F15" s="8">
        <v>9704</v>
      </c>
      <c r="G15" s="5">
        <f>F15-D15</f>
        <v>-4635</v>
      </c>
      <c r="H15" s="6">
        <f>IF((D15&gt;F15),(D15-F15)/D15,IF(D15&lt;F15,-(D15-F15)/D15,IF(D15=F15,0)))</f>
        <v>0.3232442987656043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3480</v>
      </c>
      <c r="F17" s="8">
        <v>6105</v>
      </c>
      <c r="G17" s="5">
        <f>F17-D17</f>
        <v>2625</v>
      </c>
      <c r="H17" s="6">
        <f>IF((D17&gt;F17),(D17-F17)/D17,IF(D17&lt;F17,-(D17-F17)/D17,IF(D17=F17,0)))</f>
        <v>0.7543103448275862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43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4810</v>
      </c>
      <c r="F19" s="8">
        <v>2405</v>
      </c>
      <c r="G19" s="5">
        <f>F19-D19</f>
        <v>-2405</v>
      </c>
      <c r="H19" s="6">
        <f>IF((D19&gt;F19),(D19-F19)/D19,IF(D19&lt;F19,-(D19-F19)/D19,IF(D19=F19,0)))</f>
        <v>0.5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1</v>
      </c>
      <c r="L19" s="4" t="str">
        <f>IF((H19&lt;15%)*AND(G19&lt;100000)*OR(G19&gt;-100000),"NO","YES")</f>
        <v>YES</v>
      </c>
      <c r="M19" s="10" t="str">
        <f>IF((L19="YES")*AND(I19+J19&lt;1),"Explanation not required, difference less than £200"," ")</f>
        <v> </v>
      </c>
      <c r="N19" s="13" t="s">
        <v>40</v>
      </c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21677</v>
      </c>
      <c r="F21" s="8">
        <v>20202</v>
      </c>
      <c r="G21" s="5">
        <f>F21-D21</f>
        <v>-1475</v>
      </c>
      <c r="H21" s="6">
        <f>IF((D21&gt;F21),(D21-F21)/D21,IF(D21&lt;F21,-(D21-F21)/D21,IF(D21=F21,0)))</f>
        <v>0.06804447109839923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33973</v>
      </c>
      <c r="F23" s="2">
        <f>F11+F13+F15-F17-F19-F21</f>
        <v>34376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33974</v>
      </c>
      <c r="F26" s="8">
        <v>34976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255597</v>
      </c>
      <c r="F28" s="8">
        <v>256973</v>
      </c>
      <c r="G28" s="5">
        <f>F28-D28</f>
        <v>1376</v>
      </c>
      <c r="H28" s="6">
        <f>IF((D28&gt;F28),(D28-F28)/D28,IF(D28&lt;F28,-(D28-F28)/D28,IF(D28=F28,0)))</f>
        <v>0.005383474766918235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2345</v>
      </c>
      <c r="F30" s="8">
        <v>0</v>
      </c>
      <c r="G30" s="5">
        <f>F30-D30</f>
        <v>-2345</v>
      </c>
      <c r="H30" s="6">
        <f>IF((D30&gt;F30),(D30-F30)/D30,IF(D30&lt;F30,-(D30-F30)/D30,IF(D30=F30,0)))</f>
        <v>1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IF((H30&lt;15%)*AND(G30&lt;100000)*OR(G30&gt;-100000),"NO","YES")</f>
        <v>YES</v>
      </c>
      <c r="M30" s="10" t="str">
        <f>IF((L30="YES")*AND(I30+J30&lt;1),"Explanation not required, difference less than £200"," ")</f>
        <v> </v>
      </c>
      <c r="N30" s="13" t="s">
        <v>41</v>
      </c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4"/>
  <legacyDrawing r:id="rId3"/>
  <oleObjects>
    <oleObject progId="Worksheet" dvAspect="DVASPECT_ICON" shapeId="6330993" r:id="rId1"/>
    <oleObject progId="Worksheet" dvAspect="DVASPECT_ICON" shapeId="639608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Kath Gruber</cp:lastModifiedBy>
  <cp:lastPrinted>2020-03-19T12:45:09Z</cp:lastPrinted>
  <dcterms:created xsi:type="dcterms:W3CDTF">2012-07-11T10:01:28Z</dcterms:created>
  <dcterms:modified xsi:type="dcterms:W3CDTF">2023-07-20T14:43:02Z</dcterms:modified>
  <cp:category/>
  <cp:version/>
  <cp:contentType/>
  <cp:contentStatus/>
</cp:coreProperties>
</file>